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강미선\Desktop\예산서.결산서\2022년결산서\"/>
    </mc:Choice>
  </mc:AlternateContent>
  <xr:revisionPtr revIDLastSave="0" documentId="8_{1E813DBA-9FE2-40E1-8AEB-59205ED391ED}" xr6:coauthVersionLast="36" xr6:coauthVersionMax="36" xr10:uidLastSave="{00000000-0000-0000-0000-000000000000}"/>
  <bookViews>
    <workbookView xWindow="0" yWindow="0" windowWidth="28800" windowHeight="12285" activeTab="3" xr2:uid="{00000000-000D-0000-FFFF-FFFF00000000}"/>
  </bookViews>
  <sheets>
    <sheet name="Sheet1 (2)" sheetId="4" r:id="rId1"/>
    <sheet name="Sheet2" sheetId="2" r:id="rId2"/>
    <sheet name="Sheet3" sheetId="3" r:id="rId3"/>
    <sheet name="아이돌봄제외" sheetId="5" r:id="rId4"/>
  </sheets>
  <definedNames>
    <definedName name="_xlnm.Print_Titles" localSheetId="0">'Sheet1 (2)'!$2:$6</definedName>
    <definedName name="_xlnm.Print_Titles" localSheetId="3">아이돌봄제외!$2:$6</definedName>
  </definedNames>
  <calcPr calcId="191029"/>
</workbook>
</file>

<file path=xl/calcChain.xml><?xml version="1.0" encoding="utf-8"?>
<calcChain xmlns="http://schemas.openxmlformats.org/spreadsheetml/2006/main">
  <c r="D19" i="5" l="1"/>
  <c r="D10" i="5"/>
  <c r="D22" i="5" l="1"/>
  <c r="Y21" i="5"/>
  <c r="Y20" i="5" s="1"/>
  <c r="E22" i="5" l="1"/>
  <c r="Z21" i="5"/>
  <c r="X21" i="5"/>
  <c r="X20" i="5" s="1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F21" i="5"/>
  <c r="E21" i="5"/>
  <c r="E20" i="5" s="1"/>
  <c r="Z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D18" i="5"/>
  <c r="Z17" i="5"/>
  <c r="Y17" i="5"/>
  <c r="X17" i="5"/>
  <c r="V17" i="5"/>
  <c r="D17" i="5"/>
  <c r="D7" i="5" s="1"/>
  <c r="D16" i="5"/>
  <c r="O15" i="5"/>
  <c r="D15" i="5"/>
  <c r="O14" i="5"/>
  <c r="D14" i="5"/>
  <c r="E13" i="5"/>
  <c r="D13" i="5" s="1"/>
  <c r="D12" i="5" s="1"/>
  <c r="D11" i="5" s="1"/>
  <c r="G12" i="5"/>
  <c r="E12" i="5" s="1"/>
  <c r="E9" i="5"/>
  <c r="D9" i="5"/>
  <c r="D8" i="5" s="1"/>
  <c r="U8" i="5"/>
  <c r="T8" i="5"/>
  <c r="S8" i="5"/>
  <c r="R8" i="5"/>
  <c r="Q8" i="5"/>
  <c r="P8" i="5"/>
  <c r="O8" i="5"/>
  <c r="N8" i="5"/>
  <c r="M8" i="5"/>
  <c r="M7" i="5" s="1"/>
  <c r="L8" i="5"/>
  <c r="K8" i="5"/>
  <c r="J8" i="5"/>
  <c r="I8" i="5"/>
  <c r="H8" i="5"/>
  <c r="F8" i="5"/>
  <c r="E8" i="5" s="1"/>
  <c r="Y7" i="5"/>
  <c r="V7" i="5"/>
  <c r="U7" i="5"/>
  <c r="S7" i="5"/>
  <c r="Q7" i="5"/>
  <c r="O7" i="5"/>
  <c r="K7" i="5"/>
  <c r="I7" i="5"/>
  <c r="Z7" i="5" l="1"/>
  <c r="X7" i="5"/>
  <c r="D21" i="5"/>
  <c r="D20" i="5" s="1"/>
  <c r="H7" i="5"/>
  <c r="J7" i="5"/>
  <c r="L7" i="5"/>
  <c r="N7" i="5"/>
  <c r="P7" i="5"/>
  <c r="R7" i="5"/>
  <c r="T7" i="5"/>
  <c r="F7" i="5"/>
  <c r="G11" i="5"/>
  <c r="E11" i="5" l="1"/>
  <c r="E7" i="5" s="1"/>
  <c r="G7" i="5"/>
  <c r="D16" i="4"/>
  <c r="D15" i="4" s="1"/>
  <c r="D14" i="4" s="1"/>
  <c r="O14" i="4"/>
  <c r="O15" i="4"/>
  <c r="D10" i="4"/>
  <c r="P21" i="4"/>
  <c r="P20" i="4" s="1"/>
  <c r="P7" i="4" s="1"/>
  <c r="P8" i="4"/>
  <c r="D18" i="4"/>
  <c r="N21" i="4"/>
  <c r="N20" i="4" s="1"/>
  <c r="O21" i="4"/>
  <c r="O20" i="4" s="1"/>
  <c r="N8" i="4"/>
  <c r="O8" i="4"/>
  <c r="O7" i="4" s="1"/>
  <c r="Z20" i="4"/>
  <c r="Y21" i="4"/>
  <c r="Y20" i="4" s="1"/>
  <c r="Z17" i="4"/>
  <c r="Y17" i="4"/>
  <c r="U21" i="4"/>
  <c r="V21" i="4"/>
  <c r="V20" i="4" s="1"/>
  <c r="Y7" i="4" l="1"/>
  <c r="Z7" i="4"/>
  <c r="N7" i="4"/>
  <c r="V8" i="4"/>
  <c r="V7" i="4" s="1"/>
  <c r="U8" i="4"/>
  <c r="U20" i="4"/>
  <c r="T21" i="4"/>
  <c r="T20" i="4" s="1"/>
  <c r="T8" i="4"/>
  <c r="U7" i="4" l="1"/>
  <c r="T7" i="4"/>
  <c r="G20" i="4" l="1"/>
  <c r="AA21" i="4"/>
  <c r="AA20" i="4" s="1"/>
  <c r="W21" i="4"/>
  <c r="W20" i="4" s="1"/>
  <c r="I21" i="4"/>
  <c r="I20" i="4" s="1"/>
  <c r="J21" i="4"/>
  <c r="J20" i="4" s="1"/>
  <c r="K21" i="4"/>
  <c r="K20" i="4" s="1"/>
  <c r="L21" i="4"/>
  <c r="L20" i="4" s="1"/>
  <c r="M21" i="4"/>
  <c r="M20" i="4" s="1"/>
  <c r="Q21" i="4"/>
  <c r="Q20" i="4" s="1"/>
  <c r="R21" i="4"/>
  <c r="R20" i="4" s="1"/>
  <c r="S21" i="4"/>
  <c r="S20" i="4" s="1"/>
  <c r="H21" i="4"/>
  <c r="H20" i="4" s="1"/>
  <c r="F21" i="4"/>
  <c r="F20" i="4" s="1"/>
  <c r="E22" i="4"/>
  <c r="D22" i="4" s="1"/>
  <c r="D21" i="4" l="1"/>
  <c r="D20" i="4" s="1"/>
  <c r="E21" i="4"/>
  <c r="E20" i="4" s="1"/>
  <c r="E9" i="4"/>
  <c r="AA17" i="4"/>
  <c r="D9" i="4"/>
  <c r="D17" i="4" l="1"/>
  <c r="I8" i="4"/>
  <c r="J8" i="4"/>
  <c r="K8" i="4"/>
  <c r="L8" i="4"/>
  <c r="M8" i="4"/>
  <c r="Q8" i="4"/>
  <c r="R8" i="4"/>
  <c r="S8" i="4"/>
  <c r="H8" i="4"/>
  <c r="D8" i="4" l="1"/>
  <c r="W17" i="4" l="1"/>
  <c r="L7" i="4"/>
  <c r="K7" i="4"/>
  <c r="J7" i="4"/>
  <c r="I7" i="4"/>
  <c r="H7" i="4"/>
  <c r="R7" i="4"/>
  <c r="W7" i="4" l="1"/>
  <c r="F8" i="4" l="1"/>
  <c r="F7" i="4" l="1"/>
  <c r="M7" i="4"/>
  <c r="Q7" i="4"/>
  <c r="S7" i="4"/>
  <c r="AA7" i="4" l="1"/>
  <c r="E13" i="4" l="1"/>
  <c r="D13" i="4" s="1"/>
  <c r="G12" i="4"/>
  <c r="E12" i="4" s="1"/>
  <c r="D12" i="4" l="1"/>
  <c r="D11" i="4" s="1"/>
  <c r="D7" i="4" s="1"/>
  <c r="E8" i="4"/>
  <c r="G11" i="4"/>
  <c r="G7" i="4" s="1"/>
  <c r="E11" i="4" l="1"/>
  <c r="E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강미선</author>
  </authors>
  <commentList>
    <comment ref="Y22" authorId="0" shapeId="0" xr:uid="{0A0E2E37-4BCE-4ADB-A1E9-761157E7C729}">
      <text>
        <r>
          <rPr>
            <sz val="9"/>
            <color indexed="81"/>
            <rFont val="돋움"/>
            <family val="3"/>
            <charset val="129"/>
          </rPr>
          <t xml:space="preserve">후원금 이자수입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4,486원+강원랜드이자수입 1,229원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강미선</author>
  </authors>
  <commentList>
    <comment ref="X22" authorId="0" shapeId="0" xr:uid="{95AB2120-7975-407F-95E9-D7415E96D011}">
      <text>
        <r>
          <rPr>
            <sz val="9"/>
            <color indexed="81"/>
            <rFont val="돋움"/>
            <family val="3"/>
            <charset val="129"/>
          </rPr>
          <t xml:space="preserve">후원금 이자수입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4,486원+강원랜드이자수입 1,229원</t>
        </r>
      </text>
    </comment>
  </commentList>
</comments>
</file>

<file path=xl/sharedStrings.xml><?xml version="1.0" encoding="utf-8"?>
<sst xmlns="http://schemas.openxmlformats.org/spreadsheetml/2006/main" count="106" uniqueCount="50">
  <si>
    <t>보조금수입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</si>
  <si>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</si>
  <si>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</si>
  <si>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</si>
  <si>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세입합계</t>
    <phoneticPr fontId="2" type="noConversion"/>
  </si>
  <si>
    <t>보조금수입</t>
    <phoneticPr fontId="2" type="noConversion"/>
  </si>
  <si>
    <t>(단위 : 원)</t>
    <phoneticPr fontId="2" type="noConversion"/>
  </si>
  <si>
    <t>과           목</t>
    <phoneticPr fontId="2" type="noConversion"/>
  </si>
  <si>
    <t>보조금</t>
    <phoneticPr fontId="2" type="noConversion"/>
  </si>
  <si>
    <t>자부담</t>
    <phoneticPr fontId="2" type="noConversion"/>
  </si>
  <si>
    <t>자부담수입</t>
    <phoneticPr fontId="2" type="noConversion"/>
  </si>
  <si>
    <t>센 터 운 영 비</t>
    <phoneticPr fontId="2" type="noConversion"/>
  </si>
  <si>
    <t>소계</t>
    <phoneticPr fontId="2" type="noConversion"/>
  </si>
  <si>
    <t>총계</t>
    <phoneticPr fontId="2" type="noConversion"/>
  </si>
  <si>
    <t>후원금</t>
    <phoneticPr fontId="2" type="noConversion"/>
  </si>
  <si>
    <t>후원금수입</t>
    <phoneticPr fontId="2" type="noConversion"/>
  </si>
  <si>
    <t>후원금</t>
    <phoneticPr fontId="2" type="noConversion"/>
  </si>
  <si>
    <t>결                      산                             액</t>
    <phoneticPr fontId="2" type="noConversion"/>
  </si>
  <si>
    <t>잡수입</t>
    <phoneticPr fontId="2" type="noConversion"/>
  </si>
  <si>
    <t>잡수입</t>
    <phoneticPr fontId="2" type="noConversion"/>
  </si>
  <si>
    <t>기타예금이자수입</t>
    <phoneticPr fontId="2" type="noConversion"/>
  </si>
  <si>
    <t>이용자부담금</t>
    <phoneticPr fontId="2" type="noConversion"/>
  </si>
  <si>
    <t>비지정
후원금</t>
    <phoneticPr fontId="2" type="noConversion"/>
  </si>
  <si>
    <t>기타보조금수입</t>
    <phoneticPr fontId="2" type="noConversion"/>
  </si>
  <si>
    <t>다이음</t>
    <phoneticPr fontId="2" type="noConversion"/>
  </si>
  <si>
    <t>멘토링</t>
    <phoneticPr fontId="2" type="noConversion"/>
  </si>
  <si>
    <t>다문화가족자녀한글교육지원</t>
    <phoneticPr fontId="2" type="noConversion"/>
  </si>
  <si>
    <t>종사자
사회복지수당</t>
    <phoneticPr fontId="2" type="noConversion"/>
  </si>
  <si>
    <t>방문교육</t>
    <phoneticPr fontId="2" type="noConversion"/>
  </si>
  <si>
    <t>방문교육지도사처우개선비</t>
    <phoneticPr fontId="2" type="noConversion"/>
  </si>
  <si>
    <t>양성평등</t>
    <phoneticPr fontId="2" type="noConversion"/>
  </si>
  <si>
    <t>지정후원금</t>
    <phoneticPr fontId="2" type="noConversion"/>
  </si>
  <si>
    <t>전년도후원금수입</t>
    <phoneticPr fontId="2" type="noConversion"/>
  </si>
  <si>
    <t>사례관리지원사업</t>
    <phoneticPr fontId="2" type="noConversion"/>
  </si>
  <si>
    <t>결혼이민자역량강화</t>
  </si>
  <si>
    <t>공동육아나눔터</t>
  </si>
  <si>
    <t>아이돌봄지원사업</t>
  </si>
  <si>
    <t>특화사업</t>
    <phoneticPr fontId="2" type="noConversion"/>
  </si>
  <si>
    <t>특성화사업</t>
    <phoneticPr fontId="2" type="noConversion"/>
  </si>
  <si>
    <t>기타사업</t>
    <phoneticPr fontId="2" type="noConversion"/>
  </si>
  <si>
    <t>2022년 고성군가족센터 세입 총괄 결산서</t>
    <phoneticPr fontId="2" type="noConversion"/>
  </si>
  <si>
    <t>동행복지재단</t>
    <phoneticPr fontId="2" type="noConversion"/>
  </si>
  <si>
    <t>기능보강
(센터이전)</t>
    <phoneticPr fontId="2" type="noConversion"/>
  </si>
  <si>
    <t>다문화가정및취약계층</t>
    <phoneticPr fontId="2" type="noConversion"/>
  </si>
  <si>
    <t>다문화가족
모국방문</t>
    <phoneticPr fontId="2" type="noConversion"/>
  </si>
  <si>
    <t>다문화마음치유어울림교실</t>
    <phoneticPr fontId="2" type="noConversion"/>
  </si>
  <si>
    <t>다문화가족언어발달지원</t>
    <phoneticPr fontId="2" type="noConversion"/>
  </si>
  <si>
    <t>사회보장정보원(월드비젼협업)</t>
    <phoneticPr fontId="2" type="noConversion"/>
  </si>
  <si>
    <t>복지포인트</t>
    <phoneticPr fontId="2" type="noConversion"/>
  </si>
  <si>
    <t>전년도 이월 반납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</si>
</sst>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1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41" fontId="4" fillId="0" borderId="0" xfId="1" applyFont="1" applyFill="1">
      <alignment vertical="center"/>
    </xf>
    <xf numFmtId="41" fontId="4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1" applyNumberFormat="1" applyFont="1" applyFill="1">
      <alignment vertical="center"/>
    </xf>
    <xf numFmtId="41" fontId="6" fillId="0" borderId="12" xfId="1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vertical="center" shrinkToFit="1"/>
    </xf>
    <xf numFmtId="176" fontId="7" fillId="2" borderId="4" xfId="1" applyNumberFormat="1" applyFont="1" applyFill="1" applyBorder="1" applyAlignment="1">
      <alignment horizontal="center" vertical="center" shrinkToFit="1"/>
    </xf>
    <xf numFmtId="176" fontId="7" fillId="2" borderId="3" xfId="1" applyNumberFormat="1" applyFont="1" applyFill="1" applyBorder="1" applyAlignment="1">
      <alignment vertical="center" shrinkToFit="1"/>
    </xf>
    <xf numFmtId="176" fontId="7" fillId="2" borderId="4" xfId="1" applyNumberFormat="1" applyFont="1" applyFill="1" applyBorder="1" applyAlignment="1">
      <alignment vertical="center" shrinkToFit="1"/>
    </xf>
    <xf numFmtId="176" fontId="7" fillId="2" borderId="7" xfId="0" applyNumberFormat="1" applyFont="1" applyFill="1" applyBorder="1" applyAlignment="1">
      <alignment vertical="center" shrinkToFit="1"/>
    </xf>
    <xf numFmtId="176" fontId="7" fillId="3" borderId="1" xfId="0" applyNumberFormat="1" applyFont="1" applyFill="1" applyBorder="1" applyAlignment="1">
      <alignment vertical="center" shrinkToFit="1"/>
    </xf>
    <xf numFmtId="176" fontId="7" fillId="3" borderId="1" xfId="1" applyNumberFormat="1" applyFont="1" applyFill="1" applyBorder="1" applyAlignment="1">
      <alignment horizontal="center" vertical="center" shrinkToFit="1"/>
    </xf>
    <xf numFmtId="176" fontId="7" fillId="3" borderId="6" xfId="1" applyNumberFormat="1" applyFont="1" applyFill="1" applyBorder="1" applyAlignment="1">
      <alignment vertical="center" shrinkToFit="1"/>
    </xf>
    <xf numFmtId="176" fontId="7" fillId="3" borderId="1" xfId="1" applyNumberFormat="1" applyFont="1" applyFill="1" applyBorder="1" applyAlignment="1">
      <alignment vertical="center" shrinkToFit="1"/>
    </xf>
    <xf numFmtId="176" fontId="7" fillId="3" borderId="2" xfId="1" applyNumberFormat="1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/>
    </xf>
    <xf numFmtId="176" fontId="6" fillId="0" borderId="1" xfId="0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176" fontId="6" fillId="0" borderId="6" xfId="1" applyNumberFormat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7" fillId="3" borderId="1" xfId="0" applyNumberFormat="1" applyFont="1" applyFill="1" applyBorder="1">
      <alignment vertical="center"/>
    </xf>
    <xf numFmtId="176" fontId="6" fillId="3" borderId="1" xfId="1" applyNumberFormat="1" applyFont="1" applyFill="1" applyBorder="1">
      <alignment vertical="center"/>
    </xf>
    <xf numFmtId="176" fontId="7" fillId="3" borderId="1" xfId="1" applyNumberFormat="1" applyFont="1" applyFill="1" applyBorder="1">
      <alignment vertical="center"/>
    </xf>
    <xf numFmtId="176" fontId="6" fillId="3" borderId="2" xfId="1" applyNumberFormat="1" applyFont="1" applyFill="1" applyBorder="1">
      <alignment vertical="center"/>
    </xf>
    <xf numFmtId="176" fontId="6" fillId="3" borderId="6" xfId="1" applyNumberFormat="1" applyFont="1" applyFill="1" applyBorder="1">
      <alignment vertical="center"/>
    </xf>
    <xf numFmtId="176" fontId="6" fillId="0" borderId="6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vertical="center"/>
    </xf>
    <xf numFmtId="176" fontId="7" fillId="3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vertical="center" shrinkToFit="1"/>
    </xf>
    <xf numFmtId="176" fontId="7" fillId="3" borderId="6" xfId="0" applyNumberFormat="1" applyFont="1" applyFill="1" applyBorder="1" applyAlignment="1">
      <alignment vertical="center" shrinkToFit="1"/>
    </xf>
    <xf numFmtId="176" fontId="7" fillId="3" borderId="6" xfId="0" applyNumberFormat="1" applyFont="1" applyFill="1" applyBorder="1">
      <alignment vertical="center"/>
    </xf>
    <xf numFmtId="176" fontId="7" fillId="3" borderId="2" xfId="1" applyNumberFormat="1" applyFont="1" applyFill="1" applyBorder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7" fillId="2" borderId="27" xfId="1" applyNumberFormat="1" applyFont="1" applyFill="1" applyBorder="1" applyAlignment="1">
      <alignment vertical="center" shrinkToFit="1"/>
    </xf>
    <xf numFmtId="176" fontId="6" fillId="0" borderId="25" xfId="1" applyNumberFormat="1" applyFont="1" applyFill="1" applyBorder="1">
      <alignment vertical="center"/>
    </xf>
    <xf numFmtId="176" fontId="7" fillId="3" borderId="25" xfId="1" applyNumberFormat="1" applyFont="1" applyFill="1" applyBorder="1">
      <alignment vertical="center"/>
    </xf>
    <xf numFmtId="176" fontId="6" fillId="3" borderId="25" xfId="1" applyNumberFormat="1" applyFont="1" applyFill="1" applyBorder="1">
      <alignment vertical="center"/>
    </xf>
    <xf numFmtId="176" fontId="7" fillId="3" borderId="25" xfId="0" applyNumberFormat="1" applyFont="1" applyFill="1" applyBorder="1">
      <alignment vertical="center"/>
    </xf>
    <xf numFmtId="176" fontId="6" fillId="0" borderId="25" xfId="0" applyNumberFormat="1" applyFont="1" applyFill="1" applyBorder="1">
      <alignment vertical="center"/>
    </xf>
    <xf numFmtId="0" fontId="7" fillId="3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6" fontId="6" fillId="0" borderId="24" xfId="1" applyNumberFormat="1" applyFont="1" applyFill="1" applyBorder="1">
      <alignment vertical="center"/>
    </xf>
    <xf numFmtId="176" fontId="6" fillId="3" borderId="24" xfId="1" applyNumberFormat="1" applyFont="1" applyFill="1" applyBorder="1">
      <alignment vertical="center"/>
    </xf>
    <xf numFmtId="176" fontId="7" fillId="3" borderId="24" xfId="0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30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6" fontId="7" fillId="3" borderId="35" xfId="1" applyNumberFormat="1" applyFont="1" applyFill="1" applyBorder="1" applyAlignment="1">
      <alignment vertical="center" shrinkToFit="1"/>
    </xf>
    <xf numFmtId="176" fontId="6" fillId="0" borderId="35" xfId="1" applyNumberFormat="1" applyFont="1" applyFill="1" applyBorder="1">
      <alignment vertical="center"/>
    </xf>
    <xf numFmtId="176" fontId="6" fillId="3" borderId="35" xfId="1" applyNumberFormat="1" applyFont="1" applyFill="1" applyBorder="1">
      <alignment vertical="center"/>
    </xf>
    <xf numFmtId="176" fontId="6" fillId="0" borderId="35" xfId="0" applyNumberFormat="1" applyFont="1" applyFill="1" applyBorder="1">
      <alignment vertical="center"/>
    </xf>
    <xf numFmtId="176" fontId="6" fillId="0" borderId="35" xfId="1" applyNumberFormat="1" applyFont="1" applyFill="1" applyBorder="1" applyAlignment="1">
      <alignment vertical="center"/>
    </xf>
    <xf numFmtId="41" fontId="6" fillId="0" borderId="34" xfId="1" applyFont="1" applyFill="1" applyBorder="1" applyAlignment="1">
      <alignment horizontal="center" vertical="center" wrapText="1"/>
    </xf>
    <xf numFmtId="176" fontId="7" fillId="3" borderId="25" xfId="1" applyNumberFormat="1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>
      <alignment vertical="center"/>
    </xf>
    <xf numFmtId="176" fontId="6" fillId="0" borderId="0" xfId="1" applyNumberFormat="1" applyFont="1" applyFill="1" applyBorder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41" fontId="6" fillId="0" borderId="4" xfId="1" applyFont="1" applyFill="1" applyBorder="1" applyAlignment="1">
      <alignment horizontal="center" vertical="center" wrapText="1"/>
    </xf>
    <xf numFmtId="41" fontId="6" fillId="0" borderId="12" xfId="1" applyFont="1" applyFill="1" applyBorder="1" applyAlignment="1">
      <alignment horizontal="center" vertical="center" wrapText="1"/>
    </xf>
    <xf numFmtId="41" fontId="6" fillId="0" borderId="2" xfId="1" applyFont="1" applyFill="1" applyBorder="1" applyAlignment="1">
      <alignment horizontal="center" vertical="center" wrapText="1"/>
    </xf>
    <xf numFmtId="41" fontId="6" fillId="0" borderId="5" xfId="1" applyFont="1" applyFill="1" applyBorder="1" applyAlignment="1">
      <alignment horizontal="center" vertical="center" wrapText="1"/>
    </xf>
    <xf numFmtId="41" fontId="6" fillId="0" borderId="27" xfId="1" applyFont="1" applyFill="1" applyBorder="1" applyAlignment="1">
      <alignment horizontal="center" vertical="center" wrapText="1"/>
    </xf>
    <xf numFmtId="41" fontId="6" fillId="0" borderId="26" xfId="1" applyFont="1" applyFill="1" applyBorder="1" applyAlignment="1">
      <alignment horizontal="center" vertical="center" wrapText="1"/>
    </xf>
    <xf numFmtId="41" fontId="6" fillId="0" borderId="18" xfId="2" applyFont="1" applyFill="1" applyBorder="1" applyAlignment="1">
      <alignment horizontal="center" vertical="center" wrapText="1"/>
    </xf>
    <xf numFmtId="41" fontId="6" fillId="0" borderId="12" xfId="2" applyFont="1" applyFill="1" applyBorder="1" applyAlignment="1">
      <alignment horizontal="center" vertical="center" wrapText="1"/>
    </xf>
    <xf numFmtId="41" fontId="6" fillId="0" borderId="4" xfId="2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41" fontId="6" fillId="0" borderId="32" xfId="1" applyFont="1" applyFill="1" applyBorder="1" applyAlignment="1">
      <alignment horizontal="center" vertical="center" wrapText="1"/>
    </xf>
    <xf numFmtId="41" fontId="6" fillId="0" borderId="33" xfId="1" applyFont="1" applyFill="1" applyBorder="1" applyAlignment="1">
      <alignment horizontal="center" vertical="center" wrapText="1"/>
    </xf>
    <xf numFmtId="41" fontId="6" fillId="0" borderId="36" xfId="1" applyFont="1" applyFill="1" applyBorder="1" applyAlignment="1">
      <alignment horizontal="center" vertical="center" wrapText="1"/>
    </xf>
    <xf numFmtId="41" fontId="6" fillId="0" borderId="37" xfId="1" applyFont="1" applyFill="1" applyBorder="1" applyAlignment="1">
      <alignment horizontal="center" vertical="center" wrapText="1"/>
    </xf>
    <xf numFmtId="41" fontId="6" fillId="0" borderId="38" xfId="1" applyFont="1" applyFill="1" applyBorder="1" applyAlignment="1">
      <alignment horizontal="center" vertical="center" wrapText="1"/>
    </xf>
    <xf numFmtId="41" fontId="6" fillId="0" borderId="29" xfId="1" applyFont="1" applyFill="1" applyBorder="1" applyAlignment="1">
      <alignment horizontal="center" vertical="center" wrapText="1"/>
    </xf>
    <xf numFmtId="41" fontId="6" fillId="0" borderId="39" xfId="1" applyFont="1" applyFill="1" applyBorder="1" applyAlignment="1">
      <alignment horizontal="center" vertical="center" wrapText="1"/>
    </xf>
    <xf numFmtId="0" fontId="6" fillId="0" borderId="40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41" fontId="6" fillId="0" borderId="12" xfId="1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2F000000}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view="pageBreakPreview" zoomScaleNormal="85" zoomScaleSheetLayoutView="100" workbookViewId="0">
      <pane xSplit="27" ySplit="7" topLeftCell="AE8" activePane="bottomRight" state="frozen"/>
      <selection pane="topRight" activeCell="U1" sqref="U1"/>
      <selection pane="bottomLeft" activeCell="A7" sqref="A7"/>
      <selection pane="bottomRight" activeCell="A23" sqref="A23"/>
    </sheetView>
  </sheetViews>
  <sheetFormatPr defaultRowHeight="12" x14ac:dyDescent="0.3"/>
  <cols>
    <col min="1" max="1" width="3.125" style="1" customWidth="1"/>
    <col min="2" max="2" width="2.75" style="1" customWidth="1"/>
    <col min="3" max="3" width="2.875" style="1" customWidth="1"/>
    <col min="4" max="4" width="10.875" style="1" customWidth="1"/>
    <col min="5" max="5" width="10.125" style="1" customWidth="1"/>
    <col min="6" max="6" width="10.375" style="6" customWidth="1"/>
    <col min="7" max="7" width="8.125" style="6" customWidth="1"/>
    <col min="8" max="8" width="8.375" style="6" customWidth="1"/>
    <col min="9" max="9" width="7.5" style="6" customWidth="1"/>
    <col min="10" max="10" width="8.875" style="6" customWidth="1"/>
    <col min="11" max="11" width="7.5" style="6" customWidth="1"/>
    <col min="12" max="12" width="8.25" style="6" customWidth="1"/>
    <col min="13" max="13" width="8.75" style="6" customWidth="1"/>
    <col min="14" max="14" width="9.625" style="6" customWidth="1"/>
    <col min="15" max="15" width="8.5" style="6" customWidth="1"/>
    <col min="16" max="17" width="8.375" style="6" customWidth="1"/>
    <col min="18" max="18" width="8.75" style="6" customWidth="1"/>
    <col min="19" max="22" width="9.375" style="6" customWidth="1"/>
    <col min="23" max="24" width="8.25" style="6" customWidth="1"/>
    <col min="25" max="25" width="6.625" style="6" customWidth="1"/>
    <col min="26" max="26" width="8.625" style="6" customWidth="1"/>
    <col min="27" max="27" width="8.125" style="1" customWidth="1"/>
    <col min="28" max="28" width="12.75" style="1" bestFit="1" customWidth="1"/>
    <col min="29" max="16384" width="9" style="1"/>
  </cols>
  <sheetData>
    <row r="1" spans="1:29" ht="49.5" customHeight="1" thickBot="1" x14ac:dyDescent="0.35">
      <c r="A1" s="74" t="s">
        <v>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</row>
    <row r="2" spans="1:29" ht="21" customHeight="1" thickBot="1" x14ac:dyDescent="0.25">
      <c r="A2" s="76" t="s">
        <v>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29" s="2" customFormat="1" ht="21" customHeight="1" thickBot="1" x14ac:dyDescent="0.35">
      <c r="A3" s="78" t="s">
        <v>7</v>
      </c>
      <c r="B3" s="79"/>
      <c r="C3" s="80"/>
      <c r="D3" s="84" t="s">
        <v>17</v>
      </c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5"/>
      <c r="X3" s="85"/>
      <c r="Y3" s="85"/>
      <c r="Z3" s="85"/>
      <c r="AA3" s="85"/>
    </row>
    <row r="4" spans="1:29" s="2" customFormat="1" ht="21" customHeight="1" thickBot="1" x14ac:dyDescent="0.35">
      <c r="A4" s="81"/>
      <c r="B4" s="82"/>
      <c r="C4" s="83"/>
      <c r="D4" s="87" t="s">
        <v>13</v>
      </c>
      <c r="E4" s="79" t="s">
        <v>11</v>
      </c>
      <c r="F4" s="79"/>
      <c r="G4" s="90"/>
      <c r="H4" s="109" t="s">
        <v>39</v>
      </c>
      <c r="I4" s="100"/>
      <c r="J4" s="100"/>
      <c r="K4" s="100"/>
      <c r="L4" s="100"/>
      <c r="M4" s="100"/>
      <c r="N4" s="100"/>
      <c r="O4" s="100"/>
      <c r="P4" s="84"/>
      <c r="Q4" s="85" t="s">
        <v>38</v>
      </c>
      <c r="R4" s="85"/>
      <c r="S4" s="85"/>
      <c r="T4" s="85"/>
      <c r="U4" s="100" t="s">
        <v>37</v>
      </c>
      <c r="V4" s="101"/>
      <c r="W4" s="110" t="s">
        <v>16</v>
      </c>
      <c r="X4" s="111"/>
      <c r="Y4" s="111"/>
      <c r="Z4" s="111"/>
      <c r="AA4" s="112"/>
    </row>
    <row r="5" spans="1:29" s="2" customFormat="1" ht="21" customHeight="1" x14ac:dyDescent="0.3">
      <c r="A5" s="88" t="s">
        <v>1</v>
      </c>
      <c r="B5" s="125" t="s">
        <v>2</v>
      </c>
      <c r="C5" s="127" t="s">
        <v>3</v>
      </c>
      <c r="D5" s="88"/>
      <c r="E5" s="125" t="s">
        <v>12</v>
      </c>
      <c r="F5" s="129" t="s">
        <v>8</v>
      </c>
      <c r="G5" s="93" t="s">
        <v>9</v>
      </c>
      <c r="H5" s="95" t="s">
        <v>24</v>
      </c>
      <c r="I5" s="91" t="s">
        <v>25</v>
      </c>
      <c r="J5" s="91" t="s">
        <v>26</v>
      </c>
      <c r="K5" s="91" t="s">
        <v>30</v>
      </c>
      <c r="L5" s="91" t="s">
        <v>44</v>
      </c>
      <c r="M5" s="91" t="s">
        <v>27</v>
      </c>
      <c r="N5" s="107" t="s">
        <v>46</v>
      </c>
      <c r="O5" s="107" t="s">
        <v>45</v>
      </c>
      <c r="P5" s="107" t="s">
        <v>48</v>
      </c>
      <c r="Q5" s="91" t="s">
        <v>28</v>
      </c>
      <c r="R5" s="91" t="s">
        <v>29</v>
      </c>
      <c r="S5" s="97" t="s">
        <v>34</v>
      </c>
      <c r="T5" s="102" t="s">
        <v>33</v>
      </c>
      <c r="U5" s="99" t="s">
        <v>35</v>
      </c>
      <c r="V5" s="99" t="s">
        <v>36</v>
      </c>
      <c r="W5" s="104" t="s">
        <v>31</v>
      </c>
      <c r="X5" s="105"/>
      <c r="Y5" s="105"/>
      <c r="Z5" s="106"/>
      <c r="AA5" s="113" t="s">
        <v>22</v>
      </c>
    </row>
    <row r="6" spans="1:29" s="3" customFormat="1" ht="34.5" customHeight="1" thickBot="1" x14ac:dyDescent="0.35">
      <c r="A6" s="89"/>
      <c r="B6" s="126"/>
      <c r="C6" s="128"/>
      <c r="D6" s="89"/>
      <c r="E6" s="126"/>
      <c r="F6" s="130"/>
      <c r="G6" s="94"/>
      <c r="H6" s="96"/>
      <c r="I6" s="92"/>
      <c r="J6" s="92"/>
      <c r="K6" s="92"/>
      <c r="L6" s="92"/>
      <c r="M6" s="92"/>
      <c r="N6" s="108"/>
      <c r="O6" s="108"/>
      <c r="P6" s="108"/>
      <c r="Q6" s="92"/>
      <c r="R6" s="92"/>
      <c r="S6" s="98"/>
      <c r="T6" s="103"/>
      <c r="U6" s="98"/>
      <c r="V6" s="98"/>
      <c r="W6" s="34" t="s">
        <v>41</v>
      </c>
      <c r="X6" s="68" t="s">
        <v>47</v>
      </c>
      <c r="Y6" s="10" t="s">
        <v>43</v>
      </c>
      <c r="Z6" s="66" t="s">
        <v>42</v>
      </c>
      <c r="AA6" s="114"/>
    </row>
    <row r="7" spans="1:29" s="5" customFormat="1" ht="25.5" customHeight="1" x14ac:dyDescent="0.3">
      <c r="A7" s="122" t="s">
        <v>4</v>
      </c>
      <c r="B7" s="123"/>
      <c r="C7" s="124"/>
      <c r="D7" s="38">
        <f>D8+D11+D17+D20+D14</f>
        <v>1096129486</v>
      </c>
      <c r="E7" s="11">
        <f>E8+E11+E20</f>
        <v>433787498</v>
      </c>
      <c r="F7" s="12">
        <f>F8+F20</f>
        <v>431787498</v>
      </c>
      <c r="G7" s="15">
        <f>G11</f>
        <v>2000000</v>
      </c>
      <c r="H7" s="43">
        <f t="shared" ref="H7:N7" si="0">H8+H20</f>
        <v>5942703</v>
      </c>
      <c r="I7" s="14">
        <f t="shared" si="0"/>
        <v>2402071</v>
      </c>
      <c r="J7" s="14">
        <f t="shared" si="0"/>
        <v>2937020</v>
      </c>
      <c r="K7" s="14">
        <f t="shared" si="0"/>
        <v>1700130</v>
      </c>
      <c r="L7" s="14">
        <f t="shared" si="0"/>
        <v>9902779</v>
      </c>
      <c r="M7" s="14">
        <f t="shared" si="0"/>
        <v>19803575</v>
      </c>
      <c r="N7" s="14">
        <f t="shared" si="0"/>
        <v>10003261</v>
      </c>
      <c r="O7" s="14">
        <f>O8+O20+O14</f>
        <v>16103646</v>
      </c>
      <c r="P7" s="14">
        <f t="shared" ref="P7:V7" si="1">P8+P20</f>
        <v>1000292</v>
      </c>
      <c r="Q7" s="14">
        <f t="shared" si="1"/>
        <v>36242647</v>
      </c>
      <c r="R7" s="14">
        <f t="shared" si="1"/>
        <v>3684000</v>
      </c>
      <c r="S7" s="55">
        <f t="shared" si="1"/>
        <v>15506418</v>
      </c>
      <c r="T7" s="43">
        <f t="shared" si="1"/>
        <v>35858785</v>
      </c>
      <c r="U7" s="43">
        <f t="shared" si="1"/>
        <v>53834310</v>
      </c>
      <c r="V7" s="43">
        <f t="shared" si="1"/>
        <v>426041059</v>
      </c>
      <c r="W7" s="13">
        <f>W17+W20</f>
        <v>12151714</v>
      </c>
      <c r="X7" s="43">
        <v>5000000</v>
      </c>
      <c r="Y7" s="55">
        <f t="shared" ref="Y7:Z7" si="2">Y17+Y20</f>
        <v>915715</v>
      </c>
      <c r="Z7" s="55">
        <f t="shared" si="2"/>
        <v>1290000</v>
      </c>
      <c r="AA7" s="15">
        <f>AA17+AA20</f>
        <v>2021863</v>
      </c>
      <c r="AB7" s="4"/>
    </row>
    <row r="8" spans="1:29" s="5" customFormat="1" ht="25.5" customHeight="1" x14ac:dyDescent="0.3">
      <c r="A8" s="117" t="s">
        <v>5</v>
      </c>
      <c r="B8" s="118"/>
      <c r="C8" s="119"/>
      <c r="D8" s="39">
        <f>D9+D10</f>
        <v>1072526000</v>
      </c>
      <c r="E8" s="16">
        <f t="shared" ref="E8:E13" si="3">SUM(F8:G8)</f>
        <v>431724000</v>
      </c>
      <c r="F8" s="17">
        <f>F9+F10</f>
        <v>431724000</v>
      </c>
      <c r="G8" s="20"/>
      <c r="H8" s="19">
        <f>H10</f>
        <v>5940000</v>
      </c>
      <c r="I8" s="19">
        <f t="shared" ref="I8:S8" si="4">I10</f>
        <v>2400000</v>
      </c>
      <c r="J8" s="19">
        <f t="shared" si="4"/>
        <v>2935000</v>
      </c>
      <c r="K8" s="19">
        <f t="shared" si="4"/>
        <v>1700000</v>
      </c>
      <c r="L8" s="19">
        <f t="shared" si="4"/>
        <v>9900000</v>
      </c>
      <c r="M8" s="19">
        <f t="shared" si="4"/>
        <v>19800000</v>
      </c>
      <c r="N8" s="19">
        <f t="shared" ref="N8:O8" si="5">N10</f>
        <v>10000000</v>
      </c>
      <c r="O8" s="19">
        <f t="shared" si="5"/>
        <v>16000000</v>
      </c>
      <c r="P8" s="19">
        <f>P10</f>
        <v>1000000</v>
      </c>
      <c r="Q8" s="19">
        <f t="shared" si="4"/>
        <v>36224000</v>
      </c>
      <c r="R8" s="19">
        <f t="shared" si="4"/>
        <v>3684000</v>
      </c>
      <c r="S8" s="19">
        <f t="shared" si="4"/>
        <v>15500000</v>
      </c>
      <c r="T8" s="19">
        <f>T10</f>
        <v>35850000</v>
      </c>
      <c r="U8" s="19">
        <f>U10</f>
        <v>53828000</v>
      </c>
      <c r="V8" s="19">
        <f>V10</f>
        <v>426041000</v>
      </c>
      <c r="W8" s="18"/>
      <c r="X8" s="67"/>
      <c r="Y8" s="19"/>
      <c r="Z8" s="61"/>
      <c r="AA8" s="20"/>
      <c r="AB8" s="4"/>
      <c r="AC8" s="4"/>
    </row>
    <row r="9" spans="1:29" ht="25.5" customHeight="1" x14ac:dyDescent="0.3">
      <c r="A9" s="21"/>
      <c r="B9" s="120" t="s">
        <v>0</v>
      </c>
      <c r="C9" s="121"/>
      <c r="D9" s="31">
        <f>E9</f>
        <v>431724000</v>
      </c>
      <c r="E9" s="22">
        <f>F9</f>
        <v>431724000</v>
      </c>
      <c r="F9" s="23">
        <v>431724000</v>
      </c>
      <c r="G9" s="25"/>
      <c r="H9" s="44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44"/>
      <c r="U9" s="44"/>
      <c r="V9" s="52"/>
      <c r="W9" s="24"/>
      <c r="X9" s="44"/>
      <c r="Y9" s="23"/>
      <c r="Z9" s="62"/>
      <c r="AA9" s="25"/>
      <c r="AB9" s="7"/>
    </row>
    <row r="10" spans="1:29" ht="25.5" customHeight="1" x14ac:dyDescent="0.3">
      <c r="A10" s="21"/>
      <c r="B10" s="33"/>
      <c r="C10" s="37" t="s">
        <v>23</v>
      </c>
      <c r="D10" s="31">
        <f>H10+I10+J10+K10+L10+M10+N10+O10+Q10+R10+S10+T10+U10+V10+P10</f>
        <v>640802000</v>
      </c>
      <c r="E10" s="22"/>
      <c r="F10" s="23"/>
      <c r="G10" s="25"/>
      <c r="H10" s="44">
        <v>5940000</v>
      </c>
      <c r="I10" s="23">
        <v>2400000</v>
      </c>
      <c r="J10" s="23">
        <v>2935000</v>
      </c>
      <c r="K10" s="23">
        <v>1700000</v>
      </c>
      <c r="L10" s="23">
        <v>9900000</v>
      </c>
      <c r="M10" s="23">
        <v>19800000</v>
      </c>
      <c r="N10" s="23">
        <v>10000000</v>
      </c>
      <c r="O10" s="23">
        <v>16000000</v>
      </c>
      <c r="P10" s="23">
        <v>1000000</v>
      </c>
      <c r="Q10" s="23">
        <v>36224000</v>
      </c>
      <c r="R10" s="23">
        <v>3684000</v>
      </c>
      <c r="S10" s="23">
        <v>15500000</v>
      </c>
      <c r="T10" s="44">
        <v>35850000</v>
      </c>
      <c r="U10" s="44">
        <v>53828000</v>
      </c>
      <c r="V10" s="52">
        <v>426041000</v>
      </c>
      <c r="W10" s="24"/>
      <c r="X10" s="44"/>
      <c r="Y10" s="23"/>
      <c r="Z10" s="62"/>
      <c r="AA10" s="25"/>
      <c r="AB10" s="7"/>
    </row>
    <row r="11" spans="1:29" ht="25.5" customHeight="1" x14ac:dyDescent="0.3">
      <c r="A11" s="117" t="s">
        <v>9</v>
      </c>
      <c r="B11" s="118"/>
      <c r="C11" s="119"/>
      <c r="D11" s="40">
        <f>D12</f>
        <v>2000000</v>
      </c>
      <c r="E11" s="26">
        <f t="shared" si="3"/>
        <v>2000000</v>
      </c>
      <c r="F11" s="27"/>
      <c r="G11" s="41">
        <f>G12</f>
        <v>2000000</v>
      </c>
      <c r="H11" s="45"/>
      <c r="I11" s="28"/>
      <c r="J11" s="28"/>
      <c r="K11" s="28"/>
      <c r="L11" s="28"/>
      <c r="M11" s="27"/>
      <c r="N11" s="27"/>
      <c r="O11" s="27"/>
      <c r="P11" s="27"/>
      <c r="Q11" s="27"/>
      <c r="R11" s="27"/>
      <c r="S11" s="27"/>
      <c r="T11" s="45"/>
      <c r="U11" s="46"/>
      <c r="V11" s="53"/>
      <c r="W11" s="30"/>
      <c r="X11" s="46"/>
      <c r="Y11" s="27"/>
      <c r="Z11" s="63"/>
      <c r="AA11" s="29"/>
    </row>
    <row r="12" spans="1:29" ht="25.5" customHeight="1" x14ac:dyDescent="0.3">
      <c r="A12" s="21"/>
      <c r="B12" s="120" t="s">
        <v>9</v>
      </c>
      <c r="C12" s="121"/>
      <c r="D12" s="31">
        <f>D13</f>
        <v>2000000</v>
      </c>
      <c r="E12" s="22">
        <f t="shared" si="3"/>
        <v>2000000</v>
      </c>
      <c r="F12" s="23"/>
      <c r="G12" s="25">
        <f>G13</f>
        <v>2000000</v>
      </c>
      <c r="H12" s="44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44"/>
      <c r="U12" s="44"/>
      <c r="V12" s="52"/>
      <c r="W12" s="24"/>
      <c r="X12" s="44"/>
      <c r="Y12" s="23"/>
      <c r="Z12" s="62"/>
      <c r="AA12" s="25"/>
    </row>
    <row r="13" spans="1:29" ht="25.5" customHeight="1" x14ac:dyDescent="0.3">
      <c r="A13" s="21"/>
      <c r="B13" s="33"/>
      <c r="C13" s="37" t="s">
        <v>10</v>
      </c>
      <c r="D13" s="31">
        <f>E13</f>
        <v>2000000</v>
      </c>
      <c r="E13" s="22">
        <f t="shared" si="3"/>
        <v>2000000</v>
      </c>
      <c r="F13" s="23"/>
      <c r="G13" s="25">
        <v>2000000</v>
      </c>
      <c r="H13" s="44"/>
      <c r="I13" s="23"/>
      <c r="J13" s="23"/>
      <c r="K13" s="23"/>
      <c r="L13" s="23"/>
      <c r="M13" s="23"/>
      <c r="N13" s="23"/>
      <c r="P13" s="23"/>
      <c r="Q13" s="23"/>
      <c r="R13" s="23"/>
      <c r="S13" s="23"/>
      <c r="T13" s="44"/>
      <c r="U13" s="44"/>
      <c r="V13" s="52"/>
      <c r="W13" s="24"/>
      <c r="X13" s="44"/>
      <c r="Y13" s="23"/>
      <c r="Z13" s="62"/>
      <c r="AA13" s="25"/>
    </row>
    <row r="14" spans="1:29" ht="25.5" customHeight="1" x14ac:dyDescent="0.3">
      <c r="A14" s="117" t="s">
        <v>21</v>
      </c>
      <c r="B14" s="118"/>
      <c r="C14" s="119"/>
      <c r="D14" s="40">
        <f>D15</f>
        <v>100000</v>
      </c>
      <c r="E14" s="26"/>
      <c r="F14" s="27"/>
      <c r="G14" s="41"/>
      <c r="H14" s="45"/>
      <c r="I14" s="28"/>
      <c r="J14" s="28"/>
      <c r="K14" s="28"/>
      <c r="L14" s="28"/>
      <c r="M14" s="27"/>
      <c r="N14" s="27"/>
      <c r="O14" s="27">
        <f>O16</f>
        <v>100000</v>
      </c>
      <c r="P14" s="27"/>
      <c r="Q14" s="27"/>
      <c r="R14" s="27"/>
      <c r="S14" s="27"/>
      <c r="T14" s="45"/>
      <c r="U14" s="46"/>
      <c r="V14" s="53"/>
      <c r="W14" s="30"/>
      <c r="X14" s="46"/>
      <c r="Y14" s="27"/>
      <c r="Z14" s="63"/>
      <c r="AA14" s="29"/>
    </row>
    <row r="15" spans="1:29" ht="25.5" customHeight="1" x14ac:dyDescent="0.3">
      <c r="A15" s="49"/>
      <c r="B15" s="115" t="s">
        <v>21</v>
      </c>
      <c r="C15" s="116"/>
      <c r="D15" s="31">
        <f>D16</f>
        <v>100000</v>
      </c>
      <c r="E15" s="22"/>
      <c r="F15" s="23"/>
      <c r="G15" s="25"/>
      <c r="H15" s="44"/>
      <c r="I15" s="23"/>
      <c r="J15" s="23"/>
      <c r="K15" s="23"/>
      <c r="L15" s="23"/>
      <c r="M15" s="23"/>
      <c r="N15" s="23"/>
      <c r="O15" s="23">
        <f>O16</f>
        <v>100000</v>
      </c>
      <c r="P15" s="23"/>
      <c r="Q15" s="23"/>
      <c r="R15" s="23"/>
      <c r="S15" s="23"/>
      <c r="T15" s="44"/>
      <c r="U15" s="44"/>
      <c r="V15" s="52"/>
      <c r="W15" s="24"/>
      <c r="X15" s="44"/>
      <c r="Y15" s="23"/>
      <c r="Z15" s="62"/>
      <c r="AA15" s="25"/>
    </row>
    <row r="16" spans="1:29" ht="25.5" customHeight="1" x14ac:dyDescent="0.3">
      <c r="A16" s="21"/>
      <c r="B16" s="50"/>
      <c r="C16" s="51" t="s">
        <v>21</v>
      </c>
      <c r="D16" s="31">
        <f>O16</f>
        <v>100000</v>
      </c>
      <c r="E16" s="22"/>
      <c r="F16" s="23"/>
      <c r="G16" s="25"/>
      <c r="H16" s="44"/>
      <c r="I16" s="23"/>
      <c r="J16" s="23"/>
      <c r="K16" s="23"/>
      <c r="L16" s="23"/>
      <c r="M16" s="23"/>
      <c r="N16" s="23"/>
      <c r="O16" s="23">
        <v>100000</v>
      </c>
      <c r="P16" s="23"/>
      <c r="Q16" s="23"/>
      <c r="R16" s="23"/>
      <c r="S16" s="23"/>
      <c r="T16" s="44"/>
      <c r="U16" s="44"/>
      <c r="V16" s="52"/>
      <c r="W16" s="24"/>
      <c r="X16" s="44"/>
      <c r="Y16" s="23"/>
      <c r="Z16" s="62"/>
      <c r="AA16" s="25"/>
    </row>
    <row r="17" spans="1:30" ht="25.5" customHeight="1" x14ac:dyDescent="0.3">
      <c r="A17" s="117" t="s">
        <v>14</v>
      </c>
      <c r="B17" s="118"/>
      <c r="C17" s="119"/>
      <c r="D17" s="40">
        <f>SUM(D18:D19)</f>
        <v>21371863</v>
      </c>
      <c r="E17" s="27"/>
      <c r="F17" s="27"/>
      <c r="G17" s="29"/>
      <c r="H17" s="4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46"/>
      <c r="U17" s="46"/>
      <c r="V17" s="53"/>
      <c r="W17" s="18">
        <f t="shared" ref="W17" si="6">W18</f>
        <v>12150000</v>
      </c>
      <c r="X17" s="67">
        <v>5000000</v>
      </c>
      <c r="Y17" s="19">
        <f>Y18+Y19</f>
        <v>910000</v>
      </c>
      <c r="Z17" s="19">
        <f>Z18+Z19</f>
        <v>1290000</v>
      </c>
      <c r="AA17" s="20">
        <f>SUM(AA18:AA19)</f>
        <v>2021863</v>
      </c>
      <c r="AB17" s="8"/>
    </row>
    <row r="18" spans="1:30" ht="25.5" customHeight="1" x14ac:dyDescent="0.3">
      <c r="A18" s="21"/>
      <c r="B18" s="120" t="s">
        <v>15</v>
      </c>
      <c r="C18" s="121"/>
      <c r="D18" s="31">
        <f>W18+Y18+Z18+X18</f>
        <v>18790000</v>
      </c>
      <c r="E18" s="23"/>
      <c r="F18" s="23"/>
      <c r="G18" s="25"/>
      <c r="H18" s="44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44"/>
      <c r="U18" s="44"/>
      <c r="V18" s="52"/>
      <c r="W18" s="24">
        <v>12150000</v>
      </c>
      <c r="X18" s="44">
        <v>5000000</v>
      </c>
      <c r="Y18" s="23">
        <v>350000</v>
      </c>
      <c r="Z18" s="62">
        <v>1290000</v>
      </c>
      <c r="AA18" s="25"/>
    </row>
    <row r="19" spans="1:30" ht="25.5" customHeight="1" x14ac:dyDescent="0.3">
      <c r="A19" s="21"/>
      <c r="B19" s="33"/>
      <c r="C19" s="37" t="s">
        <v>32</v>
      </c>
      <c r="D19" s="31">
        <v>2581863</v>
      </c>
      <c r="E19" s="23"/>
      <c r="F19" s="23"/>
      <c r="G19" s="25"/>
      <c r="H19" s="44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44"/>
      <c r="U19" s="44"/>
      <c r="V19" s="52"/>
      <c r="W19" s="24"/>
      <c r="X19" s="44"/>
      <c r="Y19" s="23">
        <v>560000</v>
      </c>
      <c r="Z19" s="62"/>
      <c r="AA19" s="25">
        <v>2021863</v>
      </c>
    </row>
    <row r="20" spans="1:30" ht="25.5" customHeight="1" x14ac:dyDescent="0.3">
      <c r="A20" s="117" t="s">
        <v>18</v>
      </c>
      <c r="B20" s="118"/>
      <c r="C20" s="119"/>
      <c r="D20" s="40">
        <f>D21</f>
        <v>131623</v>
      </c>
      <c r="E20" s="26">
        <f t="shared" ref="E20:AA20" si="7">E21</f>
        <v>63498</v>
      </c>
      <c r="F20" s="26">
        <f t="shared" si="7"/>
        <v>63498</v>
      </c>
      <c r="G20" s="36">
        <f t="shared" si="7"/>
        <v>0</v>
      </c>
      <c r="H20" s="47">
        <f t="shared" si="7"/>
        <v>2703</v>
      </c>
      <c r="I20" s="26">
        <f t="shared" si="7"/>
        <v>2071</v>
      </c>
      <c r="J20" s="26">
        <f t="shared" si="7"/>
        <v>2020</v>
      </c>
      <c r="K20" s="26">
        <f t="shared" si="7"/>
        <v>130</v>
      </c>
      <c r="L20" s="26">
        <f t="shared" si="7"/>
        <v>2779</v>
      </c>
      <c r="M20" s="26">
        <f t="shared" si="7"/>
        <v>3575</v>
      </c>
      <c r="N20" s="26">
        <f t="shared" si="7"/>
        <v>3261</v>
      </c>
      <c r="O20" s="26">
        <f t="shared" si="7"/>
        <v>3646</v>
      </c>
      <c r="P20" s="26">
        <f t="shared" si="7"/>
        <v>292</v>
      </c>
      <c r="Q20" s="26">
        <f t="shared" si="7"/>
        <v>18647</v>
      </c>
      <c r="R20" s="26">
        <f t="shared" si="7"/>
        <v>0</v>
      </c>
      <c r="S20" s="26">
        <f t="shared" si="7"/>
        <v>6418</v>
      </c>
      <c r="T20" s="47">
        <f t="shared" si="7"/>
        <v>8785</v>
      </c>
      <c r="U20" s="47">
        <f>U22</f>
        <v>6310</v>
      </c>
      <c r="V20" s="54">
        <f>V21</f>
        <v>59</v>
      </c>
      <c r="W20" s="40">
        <f t="shared" si="7"/>
        <v>1714</v>
      </c>
      <c r="X20" s="47">
        <v>0</v>
      </c>
      <c r="Y20" s="26">
        <f t="shared" si="7"/>
        <v>5715</v>
      </c>
      <c r="Z20" s="26">
        <f t="shared" si="7"/>
        <v>0</v>
      </c>
      <c r="AA20" s="36">
        <f t="shared" si="7"/>
        <v>0</v>
      </c>
      <c r="AC20" s="7"/>
      <c r="AD20" s="7"/>
    </row>
    <row r="21" spans="1:30" ht="25.5" customHeight="1" x14ac:dyDescent="0.3">
      <c r="A21" s="21"/>
      <c r="B21" s="120" t="s">
        <v>19</v>
      </c>
      <c r="C21" s="121"/>
      <c r="D21" s="31">
        <f>D22</f>
        <v>131623</v>
      </c>
      <c r="E21" s="22">
        <f>E22</f>
        <v>63498</v>
      </c>
      <c r="F21" s="22">
        <f>F22</f>
        <v>63498</v>
      </c>
      <c r="G21" s="32"/>
      <c r="H21" s="48">
        <f t="shared" ref="H21:U21" si="8">H22</f>
        <v>2703</v>
      </c>
      <c r="I21" s="22">
        <f t="shared" si="8"/>
        <v>2071</v>
      </c>
      <c r="J21" s="22">
        <f t="shared" si="8"/>
        <v>2020</v>
      </c>
      <c r="K21" s="22">
        <f t="shared" si="8"/>
        <v>130</v>
      </c>
      <c r="L21" s="22">
        <f t="shared" si="8"/>
        <v>2779</v>
      </c>
      <c r="M21" s="22">
        <f t="shared" si="8"/>
        <v>3575</v>
      </c>
      <c r="N21" s="22">
        <f t="shared" si="8"/>
        <v>3261</v>
      </c>
      <c r="O21" s="22">
        <f t="shared" si="8"/>
        <v>3646</v>
      </c>
      <c r="P21" s="22">
        <f t="shared" si="8"/>
        <v>292</v>
      </c>
      <c r="Q21" s="22">
        <f t="shared" si="8"/>
        <v>18647</v>
      </c>
      <c r="R21" s="22">
        <f t="shared" si="8"/>
        <v>0</v>
      </c>
      <c r="S21" s="22">
        <f t="shared" si="8"/>
        <v>6418</v>
      </c>
      <c r="T21" s="48">
        <f t="shared" si="8"/>
        <v>8785</v>
      </c>
      <c r="U21" s="48">
        <f t="shared" si="8"/>
        <v>6310</v>
      </c>
      <c r="V21" s="48">
        <f>V22</f>
        <v>59</v>
      </c>
      <c r="W21" s="31">
        <f>W22</f>
        <v>1714</v>
      </c>
      <c r="X21" s="48">
        <v>0</v>
      </c>
      <c r="Y21" s="22">
        <f>Y22</f>
        <v>5715</v>
      </c>
      <c r="Z21" s="64">
        <v>0</v>
      </c>
      <c r="AA21" s="32">
        <f>AA22</f>
        <v>0</v>
      </c>
    </row>
    <row r="22" spans="1:30" ht="25.5" customHeight="1" x14ac:dyDescent="0.3">
      <c r="A22" s="21"/>
      <c r="B22" s="69"/>
      <c r="C22" s="37" t="s">
        <v>20</v>
      </c>
      <c r="D22" s="31">
        <f>E22+H22+I22+J22+K22+L22+M22+N22+O22+Q22+R22+S22+T22+U22+V22+W22+Y22+P22</f>
        <v>131623</v>
      </c>
      <c r="E22" s="22">
        <f>F22</f>
        <v>63498</v>
      </c>
      <c r="F22" s="23">
        <v>63498</v>
      </c>
      <c r="G22" s="25"/>
      <c r="H22" s="44">
        <v>2703</v>
      </c>
      <c r="I22" s="23">
        <v>2071</v>
      </c>
      <c r="J22" s="23">
        <v>2020</v>
      </c>
      <c r="K22" s="23">
        <v>130</v>
      </c>
      <c r="L22" s="23">
        <v>2779</v>
      </c>
      <c r="M22" s="23">
        <v>3575</v>
      </c>
      <c r="N22" s="23">
        <v>3261</v>
      </c>
      <c r="O22" s="23">
        <v>3646</v>
      </c>
      <c r="P22" s="23">
        <v>292</v>
      </c>
      <c r="Q22" s="23">
        <v>18647</v>
      </c>
      <c r="R22" s="23">
        <v>0</v>
      </c>
      <c r="S22" s="23">
        <v>6418</v>
      </c>
      <c r="T22" s="44">
        <v>8785</v>
      </c>
      <c r="U22" s="44">
        <v>6310</v>
      </c>
      <c r="V22" s="52">
        <v>59</v>
      </c>
      <c r="W22" s="24">
        <v>1714</v>
      </c>
      <c r="X22" s="44">
        <v>0</v>
      </c>
      <c r="Y22" s="35">
        <v>5715</v>
      </c>
      <c r="Z22" s="65">
        <v>0</v>
      </c>
      <c r="AA22" s="42">
        <v>0</v>
      </c>
    </row>
    <row r="23" spans="1:30" ht="25.5" customHeight="1" x14ac:dyDescent="0.3">
      <c r="A23" s="21" t="s">
        <v>49</v>
      </c>
      <c r="B23" s="69"/>
      <c r="C23" s="70"/>
      <c r="D23" s="71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3"/>
      <c r="Z23" s="73"/>
      <c r="AA23" s="73"/>
    </row>
    <row r="24" spans="1:30" ht="25.5" customHeight="1" x14ac:dyDescent="0.3">
      <c r="A24" s="21"/>
      <c r="B24" s="3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30" x14ac:dyDescent="0.3"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</row>
    <row r="26" spans="1:30" x14ac:dyDescent="0.3"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</row>
  </sheetData>
  <mergeCells count="44">
    <mergeCell ref="A5:A6"/>
    <mergeCell ref="B5:B6"/>
    <mergeCell ref="C5:C6"/>
    <mergeCell ref="E5:E6"/>
    <mergeCell ref="F5:F6"/>
    <mergeCell ref="A14:C14"/>
    <mergeCell ref="A7:C7"/>
    <mergeCell ref="A8:C8"/>
    <mergeCell ref="B9:C9"/>
    <mergeCell ref="A11:C11"/>
    <mergeCell ref="B12:C12"/>
    <mergeCell ref="B15:C15"/>
    <mergeCell ref="A17:C17"/>
    <mergeCell ref="B18:C18"/>
    <mergeCell ref="A20:C20"/>
    <mergeCell ref="B21:C21"/>
    <mergeCell ref="U4:V4"/>
    <mergeCell ref="T5:T6"/>
    <mergeCell ref="Q4:T4"/>
    <mergeCell ref="W5:Z5"/>
    <mergeCell ref="N5:N6"/>
    <mergeCell ref="O5:O6"/>
    <mergeCell ref="P5:P6"/>
    <mergeCell ref="H4:P4"/>
    <mergeCell ref="W4:AA4"/>
    <mergeCell ref="AA5:AA6"/>
    <mergeCell ref="Q5:Q6"/>
    <mergeCell ref="R5:R6"/>
    <mergeCell ref="A1:AA1"/>
    <mergeCell ref="A2:AA2"/>
    <mergeCell ref="A3:C4"/>
    <mergeCell ref="D3:AA3"/>
    <mergeCell ref="D4:D6"/>
    <mergeCell ref="E4:G4"/>
    <mergeCell ref="L5:L6"/>
    <mergeCell ref="M5:M6"/>
    <mergeCell ref="G5:G6"/>
    <mergeCell ref="H5:H6"/>
    <mergeCell ref="I5:I6"/>
    <mergeCell ref="J5:J6"/>
    <mergeCell ref="K5:K6"/>
    <mergeCell ref="S5:S6"/>
    <mergeCell ref="V5:V6"/>
    <mergeCell ref="U5:U6"/>
  </mergeCells>
  <phoneticPr fontId="2" type="noConversion"/>
  <pageMargins left="0.31496062992125984" right="0" top="0.55118110236220474" bottom="0.35433070866141736" header="0.31496062992125984" footer="0.31496062992125984"/>
  <pageSetup paperSize="9" scale="6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2C1C2-3344-43E8-B0BD-A50B3CE9FBFC}">
  <dimension ref="A1:AC25"/>
  <sheetViews>
    <sheetView tabSelected="1" view="pageBreakPreview" zoomScaleNormal="85" zoomScaleSheetLayoutView="100" workbookViewId="0">
      <pane xSplit="26" ySplit="7" topLeftCell="AA8" activePane="bottomRight" state="frozen"/>
      <selection pane="topRight" activeCell="U1" sqref="U1"/>
      <selection pane="bottomLeft" activeCell="A7" sqref="A7"/>
      <selection pane="bottomRight" activeCell="O12" sqref="O12"/>
    </sheetView>
  </sheetViews>
  <sheetFormatPr defaultRowHeight="12" x14ac:dyDescent="0.3"/>
  <cols>
    <col min="1" max="1" width="3.125" style="1" customWidth="1"/>
    <col min="2" max="2" width="2.75" style="1" customWidth="1"/>
    <col min="3" max="3" width="2.875" style="1" customWidth="1"/>
    <col min="4" max="4" width="10.875" style="1" customWidth="1"/>
    <col min="5" max="5" width="10.125" style="1" customWidth="1"/>
    <col min="6" max="6" width="10.375" style="6" customWidth="1"/>
    <col min="7" max="7" width="8.125" style="6" customWidth="1"/>
    <col min="8" max="8" width="8.375" style="6" customWidth="1"/>
    <col min="9" max="9" width="7.5" style="6" customWidth="1"/>
    <col min="10" max="10" width="8.875" style="6" customWidth="1"/>
    <col min="11" max="11" width="7.5" style="6" customWidth="1"/>
    <col min="12" max="12" width="8.25" style="6" customWidth="1"/>
    <col min="13" max="13" width="8.75" style="6" customWidth="1"/>
    <col min="14" max="14" width="9.625" style="6" customWidth="1"/>
    <col min="15" max="15" width="8.5" style="6" customWidth="1"/>
    <col min="16" max="17" width="8.375" style="6" customWidth="1"/>
    <col min="18" max="18" width="8.75" style="6" customWidth="1"/>
    <col min="19" max="21" width="9.375" style="6" customWidth="1"/>
    <col min="22" max="23" width="8.25" style="6" customWidth="1"/>
    <col min="24" max="24" width="6.625" style="6" customWidth="1"/>
    <col min="25" max="25" width="8.625" style="6" customWidth="1"/>
    <col min="26" max="26" width="8.125" style="1" customWidth="1"/>
    <col min="27" max="27" width="12.75" style="1" bestFit="1" customWidth="1"/>
    <col min="28" max="16384" width="9" style="1"/>
  </cols>
  <sheetData>
    <row r="1" spans="1:28" ht="49.5" customHeight="1" thickBot="1" x14ac:dyDescent="0.35">
      <c r="A1" s="74" t="s">
        <v>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8" ht="21" customHeight="1" thickBot="1" x14ac:dyDescent="0.25">
      <c r="A2" s="76" t="s">
        <v>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8" s="2" customFormat="1" ht="21" customHeight="1" thickBot="1" x14ac:dyDescent="0.35">
      <c r="A3" s="78" t="s">
        <v>7</v>
      </c>
      <c r="B3" s="79"/>
      <c r="C3" s="80"/>
      <c r="D3" s="84" t="s">
        <v>17</v>
      </c>
      <c r="E3" s="85"/>
      <c r="F3" s="85"/>
      <c r="G3" s="85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5"/>
      <c r="W3" s="85"/>
      <c r="X3" s="85"/>
      <c r="Y3" s="85"/>
      <c r="Z3" s="85"/>
    </row>
    <row r="4" spans="1:28" s="2" customFormat="1" ht="21" customHeight="1" thickBot="1" x14ac:dyDescent="0.35">
      <c r="A4" s="81"/>
      <c r="B4" s="82"/>
      <c r="C4" s="83"/>
      <c r="D4" s="87" t="s">
        <v>13</v>
      </c>
      <c r="E4" s="79" t="s">
        <v>11</v>
      </c>
      <c r="F4" s="79"/>
      <c r="G4" s="90"/>
      <c r="H4" s="109" t="s">
        <v>39</v>
      </c>
      <c r="I4" s="100"/>
      <c r="J4" s="100"/>
      <c r="K4" s="100"/>
      <c r="L4" s="100"/>
      <c r="M4" s="100"/>
      <c r="N4" s="100"/>
      <c r="O4" s="100"/>
      <c r="P4" s="84"/>
      <c r="Q4" s="85" t="s">
        <v>38</v>
      </c>
      <c r="R4" s="85"/>
      <c r="S4" s="85"/>
      <c r="T4" s="85"/>
      <c r="U4" s="57" t="s">
        <v>37</v>
      </c>
      <c r="V4" s="110" t="s">
        <v>14</v>
      </c>
      <c r="W4" s="111"/>
      <c r="X4" s="111"/>
      <c r="Y4" s="111"/>
      <c r="Z4" s="112"/>
    </row>
    <row r="5" spans="1:28" s="2" customFormat="1" ht="21" customHeight="1" x14ac:dyDescent="0.3">
      <c r="A5" s="88" t="s">
        <v>1</v>
      </c>
      <c r="B5" s="125" t="s">
        <v>2</v>
      </c>
      <c r="C5" s="127" t="s">
        <v>3</v>
      </c>
      <c r="D5" s="88"/>
      <c r="E5" s="125" t="s">
        <v>12</v>
      </c>
      <c r="F5" s="129" t="s">
        <v>8</v>
      </c>
      <c r="G5" s="93" t="s">
        <v>9</v>
      </c>
      <c r="H5" s="95" t="s">
        <v>24</v>
      </c>
      <c r="I5" s="91" t="s">
        <v>25</v>
      </c>
      <c r="J5" s="91" t="s">
        <v>26</v>
      </c>
      <c r="K5" s="91" t="s">
        <v>30</v>
      </c>
      <c r="L5" s="91" t="s">
        <v>44</v>
      </c>
      <c r="M5" s="91" t="s">
        <v>27</v>
      </c>
      <c r="N5" s="107" t="s">
        <v>46</v>
      </c>
      <c r="O5" s="107" t="s">
        <v>45</v>
      </c>
      <c r="P5" s="107" t="s">
        <v>48</v>
      </c>
      <c r="Q5" s="91" t="s">
        <v>28</v>
      </c>
      <c r="R5" s="91" t="s">
        <v>29</v>
      </c>
      <c r="S5" s="97" t="s">
        <v>34</v>
      </c>
      <c r="T5" s="102" t="s">
        <v>33</v>
      </c>
      <c r="U5" s="99" t="s">
        <v>35</v>
      </c>
      <c r="V5" s="104" t="s">
        <v>31</v>
      </c>
      <c r="W5" s="105"/>
      <c r="X5" s="105"/>
      <c r="Y5" s="106"/>
      <c r="Z5" s="113" t="s">
        <v>22</v>
      </c>
    </row>
    <row r="6" spans="1:28" s="3" customFormat="1" ht="34.5" customHeight="1" thickBot="1" x14ac:dyDescent="0.35">
      <c r="A6" s="89"/>
      <c r="B6" s="126"/>
      <c r="C6" s="128"/>
      <c r="D6" s="89"/>
      <c r="E6" s="126"/>
      <c r="F6" s="130"/>
      <c r="G6" s="94"/>
      <c r="H6" s="96"/>
      <c r="I6" s="92"/>
      <c r="J6" s="92"/>
      <c r="K6" s="92"/>
      <c r="L6" s="92"/>
      <c r="M6" s="92"/>
      <c r="N6" s="108"/>
      <c r="O6" s="108"/>
      <c r="P6" s="108"/>
      <c r="Q6" s="92"/>
      <c r="R6" s="92"/>
      <c r="S6" s="98"/>
      <c r="T6" s="103"/>
      <c r="U6" s="98"/>
      <c r="V6" s="56" t="s">
        <v>41</v>
      </c>
      <c r="W6" s="68" t="s">
        <v>47</v>
      </c>
      <c r="X6" s="10" t="s">
        <v>43</v>
      </c>
      <c r="Y6" s="66" t="s">
        <v>42</v>
      </c>
      <c r="Z6" s="114"/>
    </row>
    <row r="7" spans="1:28" s="5" customFormat="1" ht="25.5" customHeight="1" x14ac:dyDescent="0.3">
      <c r="A7" s="122" t="s">
        <v>4</v>
      </c>
      <c r="B7" s="123"/>
      <c r="C7" s="124"/>
      <c r="D7" s="38">
        <f>D8+D11+D17+D20+D14</f>
        <v>670091620</v>
      </c>
      <c r="E7" s="11">
        <f>E8+E11+E20</f>
        <v>433787498</v>
      </c>
      <c r="F7" s="12">
        <f>F8+F20</f>
        <v>431787498</v>
      </c>
      <c r="G7" s="15">
        <f>G11</f>
        <v>2000000</v>
      </c>
      <c r="H7" s="43">
        <f t="shared" ref="H7:N7" si="0">H8+H20</f>
        <v>5942703</v>
      </c>
      <c r="I7" s="14">
        <f t="shared" si="0"/>
        <v>2402071</v>
      </c>
      <c r="J7" s="14">
        <f t="shared" si="0"/>
        <v>2937020</v>
      </c>
      <c r="K7" s="14">
        <f t="shared" si="0"/>
        <v>1700130</v>
      </c>
      <c r="L7" s="14">
        <f t="shared" si="0"/>
        <v>9902779</v>
      </c>
      <c r="M7" s="14">
        <f t="shared" si="0"/>
        <v>19803575</v>
      </c>
      <c r="N7" s="14">
        <f t="shared" si="0"/>
        <v>10003261</v>
      </c>
      <c r="O7" s="14">
        <f>O8+O20+O14</f>
        <v>16103646</v>
      </c>
      <c r="P7" s="14">
        <f t="shared" ref="P7:U7" si="1">P8+P20</f>
        <v>1000292</v>
      </c>
      <c r="Q7" s="14">
        <f t="shared" si="1"/>
        <v>36242647</v>
      </c>
      <c r="R7" s="14">
        <f t="shared" si="1"/>
        <v>3684000</v>
      </c>
      <c r="S7" s="55">
        <f t="shared" si="1"/>
        <v>15506418</v>
      </c>
      <c r="T7" s="43">
        <f t="shared" si="1"/>
        <v>35858785</v>
      </c>
      <c r="U7" s="43">
        <f t="shared" si="1"/>
        <v>53834310</v>
      </c>
      <c r="V7" s="13">
        <f>V17+V20</f>
        <v>12152879</v>
      </c>
      <c r="W7" s="43">
        <v>5000000</v>
      </c>
      <c r="X7" s="55">
        <f t="shared" ref="X7:Y7" si="2">X17+X20</f>
        <v>915715</v>
      </c>
      <c r="Y7" s="55">
        <f t="shared" si="2"/>
        <v>1290000</v>
      </c>
      <c r="Z7" s="15">
        <f>Z17+Z20</f>
        <v>2023891</v>
      </c>
      <c r="AA7" s="4"/>
    </row>
    <row r="8" spans="1:28" s="5" customFormat="1" ht="25.5" customHeight="1" x14ac:dyDescent="0.3">
      <c r="A8" s="117" t="s">
        <v>0</v>
      </c>
      <c r="B8" s="118"/>
      <c r="C8" s="119"/>
      <c r="D8" s="39">
        <f>D9+D10</f>
        <v>646485000</v>
      </c>
      <c r="E8" s="16">
        <f t="shared" ref="E8:E13" si="3">SUM(F8:G8)</f>
        <v>431724000</v>
      </c>
      <c r="F8" s="17">
        <f>F9+F10</f>
        <v>431724000</v>
      </c>
      <c r="G8" s="20"/>
      <c r="H8" s="19">
        <f>H10</f>
        <v>5940000</v>
      </c>
      <c r="I8" s="19">
        <f t="shared" ref="I8:S8" si="4">I10</f>
        <v>2400000</v>
      </c>
      <c r="J8" s="19">
        <f t="shared" si="4"/>
        <v>2935000</v>
      </c>
      <c r="K8" s="19">
        <f t="shared" si="4"/>
        <v>1700000</v>
      </c>
      <c r="L8" s="19">
        <f t="shared" si="4"/>
        <v>9900000</v>
      </c>
      <c r="M8" s="19">
        <f t="shared" si="4"/>
        <v>19800000</v>
      </c>
      <c r="N8" s="19">
        <f t="shared" si="4"/>
        <v>10000000</v>
      </c>
      <c r="O8" s="19">
        <f t="shared" si="4"/>
        <v>16000000</v>
      </c>
      <c r="P8" s="19">
        <f>P10</f>
        <v>1000000</v>
      </c>
      <c r="Q8" s="19">
        <f t="shared" si="4"/>
        <v>36224000</v>
      </c>
      <c r="R8" s="19">
        <f t="shared" si="4"/>
        <v>3684000</v>
      </c>
      <c r="S8" s="19">
        <f t="shared" si="4"/>
        <v>15500000</v>
      </c>
      <c r="T8" s="19">
        <f>T10</f>
        <v>35850000</v>
      </c>
      <c r="U8" s="19">
        <f>U10</f>
        <v>53828000</v>
      </c>
      <c r="V8" s="18"/>
      <c r="W8" s="67"/>
      <c r="X8" s="19"/>
      <c r="Y8" s="61"/>
      <c r="Z8" s="20"/>
      <c r="AA8" s="4"/>
      <c r="AB8" s="4"/>
    </row>
    <row r="9" spans="1:28" ht="25.5" customHeight="1" x14ac:dyDescent="0.3">
      <c r="A9" s="21"/>
      <c r="B9" s="120" t="s">
        <v>0</v>
      </c>
      <c r="C9" s="121"/>
      <c r="D9" s="31">
        <f>E9</f>
        <v>431724000</v>
      </c>
      <c r="E9" s="22">
        <f>F9</f>
        <v>431724000</v>
      </c>
      <c r="F9" s="23">
        <v>431724000</v>
      </c>
      <c r="G9" s="25"/>
      <c r="H9" s="44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44"/>
      <c r="U9" s="44"/>
      <c r="V9" s="24"/>
      <c r="W9" s="44"/>
      <c r="X9" s="23"/>
      <c r="Y9" s="62"/>
      <c r="Z9" s="25"/>
      <c r="AA9" s="7"/>
    </row>
    <row r="10" spans="1:28" ht="25.5" customHeight="1" x14ac:dyDescent="0.3">
      <c r="A10" s="21"/>
      <c r="B10" s="59"/>
      <c r="C10" s="60" t="s">
        <v>23</v>
      </c>
      <c r="D10" s="31">
        <f>H10+I10+J10+K10+L10+M10+N10+O10+Q10+R10+S10+T10+U10+P10</f>
        <v>214761000</v>
      </c>
      <c r="E10" s="22"/>
      <c r="F10" s="23"/>
      <c r="G10" s="25"/>
      <c r="H10" s="44">
        <v>5940000</v>
      </c>
      <c r="I10" s="23">
        <v>2400000</v>
      </c>
      <c r="J10" s="23">
        <v>2935000</v>
      </c>
      <c r="K10" s="23">
        <v>1700000</v>
      </c>
      <c r="L10" s="23">
        <v>9900000</v>
      </c>
      <c r="M10" s="23">
        <v>19800000</v>
      </c>
      <c r="N10" s="23">
        <v>10000000</v>
      </c>
      <c r="O10" s="23">
        <v>16000000</v>
      </c>
      <c r="P10" s="23">
        <v>1000000</v>
      </c>
      <c r="Q10" s="23">
        <v>36224000</v>
      </c>
      <c r="R10" s="23">
        <v>3684000</v>
      </c>
      <c r="S10" s="23">
        <v>15500000</v>
      </c>
      <c r="T10" s="44">
        <v>35850000</v>
      </c>
      <c r="U10" s="44">
        <v>53828000</v>
      </c>
      <c r="V10" s="24"/>
      <c r="W10" s="44"/>
      <c r="X10" s="23"/>
      <c r="Y10" s="62"/>
      <c r="Z10" s="25"/>
      <c r="AA10" s="7"/>
    </row>
    <row r="11" spans="1:28" ht="25.5" customHeight="1" x14ac:dyDescent="0.3">
      <c r="A11" s="117" t="s">
        <v>9</v>
      </c>
      <c r="B11" s="118"/>
      <c r="C11" s="119"/>
      <c r="D11" s="40">
        <f>D12</f>
        <v>2000000</v>
      </c>
      <c r="E11" s="26">
        <f t="shared" si="3"/>
        <v>2000000</v>
      </c>
      <c r="F11" s="27"/>
      <c r="G11" s="41">
        <f>G12</f>
        <v>2000000</v>
      </c>
      <c r="H11" s="45"/>
      <c r="I11" s="28"/>
      <c r="J11" s="28"/>
      <c r="K11" s="28"/>
      <c r="L11" s="28"/>
      <c r="M11" s="27"/>
      <c r="N11" s="27"/>
      <c r="O11" s="27"/>
      <c r="P11" s="27"/>
      <c r="Q11" s="27"/>
      <c r="R11" s="27"/>
      <c r="S11" s="27"/>
      <c r="T11" s="45"/>
      <c r="U11" s="46"/>
      <c r="V11" s="30"/>
      <c r="W11" s="46"/>
      <c r="X11" s="27"/>
      <c r="Y11" s="63"/>
      <c r="Z11" s="29"/>
    </row>
    <row r="12" spans="1:28" ht="25.5" customHeight="1" x14ac:dyDescent="0.3">
      <c r="A12" s="21"/>
      <c r="B12" s="120" t="s">
        <v>9</v>
      </c>
      <c r="C12" s="121"/>
      <c r="D12" s="31">
        <f>D13</f>
        <v>2000000</v>
      </c>
      <c r="E12" s="22">
        <f t="shared" si="3"/>
        <v>2000000</v>
      </c>
      <c r="F12" s="23"/>
      <c r="G12" s="25">
        <f>G13</f>
        <v>2000000</v>
      </c>
      <c r="H12" s="44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44"/>
      <c r="U12" s="44"/>
      <c r="V12" s="24"/>
      <c r="W12" s="44"/>
      <c r="X12" s="23"/>
      <c r="Y12" s="62"/>
      <c r="Z12" s="25"/>
    </row>
    <row r="13" spans="1:28" ht="25.5" customHeight="1" x14ac:dyDescent="0.3">
      <c r="A13" s="21"/>
      <c r="B13" s="59"/>
      <c r="C13" s="60" t="s">
        <v>10</v>
      </c>
      <c r="D13" s="31">
        <f>E13</f>
        <v>2000000</v>
      </c>
      <c r="E13" s="22">
        <f t="shared" si="3"/>
        <v>2000000</v>
      </c>
      <c r="F13" s="23"/>
      <c r="G13" s="25">
        <v>2000000</v>
      </c>
      <c r="H13" s="44"/>
      <c r="I13" s="23"/>
      <c r="J13" s="23"/>
      <c r="K13" s="23"/>
      <c r="L13" s="23"/>
      <c r="M13" s="23"/>
      <c r="N13" s="23"/>
      <c r="P13" s="23"/>
      <c r="Q13" s="23"/>
      <c r="R13" s="23"/>
      <c r="S13" s="23"/>
      <c r="T13" s="44"/>
      <c r="U13" s="44"/>
      <c r="V13" s="24"/>
      <c r="W13" s="44"/>
      <c r="X13" s="23"/>
      <c r="Y13" s="62"/>
      <c r="Z13" s="25"/>
    </row>
    <row r="14" spans="1:28" ht="25.5" customHeight="1" x14ac:dyDescent="0.3">
      <c r="A14" s="117" t="s">
        <v>21</v>
      </c>
      <c r="B14" s="118"/>
      <c r="C14" s="119"/>
      <c r="D14" s="40">
        <f>D15</f>
        <v>100000</v>
      </c>
      <c r="E14" s="26"/>
      <c r="F14" s="27"/>
      <c r="G14" s="41"/>
      <c r="H14" s="45"/>
      <c r="I14" s="28"/>
      <c r="J14" s="28"/>
      <c r="K14" s="28"/>
      <c r="L14" s="28"/>
      <c r="M14" s="27"/>
      <c r="N14" s="27"/>
      <c r="O14" s="27">
        <f>O16</f>
        <v>100000</v>
      </c>
      <c r="P14" s="27"/>
      <c r="Q14" s="27"/>
      <c r="R14" s="27"/>
      <c r="S14" s="27"/>
      <c r="T14" s="45"/>
      <c r="U14" s="46"/>
      <c r="V14" s="30"/>
      <c r="W14" s="46"/>
      <c r="X14" s="27"/>
      <c r="Y14" s="63"/>
      <c r="Z14" s="29"/>
    </row>
    <row r="15" spans="1:28" ht="25.5" customHeight="1" x14ac:dyDescent="0.3">
      <c r="A15" s="58"/>
      <c r="B15" s="115" t="s">
        <v>21</v>
      </c>
      <c r="C15" s="116"/>
      <c r="D15" s="31">
        <f>D16</f>
        <v>100000</v>
      </c>
      <c r="E15" s="22"/>
      <c r="F15" s="23"/>
      <c r="G15" s="25"/>
      <c r="H15" s="44"/>
      <c r="I15" s="23"/>
      <c r="J15" s="23"/>
      <c r="K15" s="23"/>
      <c r="L15" s="23"/>
      <c r="M15" s="23"/>
      <c r="N15" s="23"/>
      <c r="O15" s="23">
        <f>O16</f>
        <v>100000</v>
      </c>
      <c r="P15" s="23"/>
      <c r="Q15" s="23"/>
      <c r="R15" s="23"/>
      <c r="S15" s="23"/>
      <c r="T15" s="44"/>
      <c r="U15" s="44"/>
      <c r="V15" s="24"/>
      <c r="W15" s="44"/>
      <c r="X15" s="23"/>
      <c r="Y15" s="62"/>
      <c r="Z15" s="25"/>
    </row>
    <row r="16" spans="1:28" ht="25.5" customHeight="1" x14ac:dyDescent="0.3">
      <c r="A16" s="21"/>
      <c r="B16" s="59"/>
      <c r="C16" s="60" t="s">
        <v>21</v>
      </c>
      <c r="D16" s="31">
        <f>O16</f>
        <v>100000</v>
      </c>
      <c r="E16" s="22"/>
      <c r="F16" s="23"/>
      <c r="G16" s="25"/>
      <c r="H16" s="44"/>
      <c r="I16" s="23"/>
      <c r="J16" s="23"/>
      <c r="K16" s="23"/>
      <c r="L16" s="23"/>
      <c r="M16" s="23"/>
      <c r="N16" s="23"/>
      <c r="O16" s="23">
        <v>100000</v>
      </c>
      <c r="P16" s="23"/>
      <c r="Q16" s="23"/>
      <c r="R16" s="23"/>
      <c r="S16" s="23"/>
      <c r="T16" s="44"/>
      <c r="U16" s="44"/>
      <c r="V16" s="24"/>
      <c r="W16" s="44"/>
      <c r="X16" s="23"/>
      <c r="Y16" s="62"/>
      <c r="Z16" s="25"/>
    </row>
    <row r="17" spans="1:29" ht="25.5" customHeight="1" x14ac:dyDescent="0.3">
      <c r="A17" s="117" t="s">
        <v>14</v>
      </c>
      <c r="B17" s="118"/>
      <c r="C17" s="119"/>
      <c r="D17" s="40">
        <f>SUM(D18:D19)</f>
        <v>21371863</v>
      </c>
      <c r="E17" s="27"/>
      <c r="F17" s="27"/>
      <c r="G17" s="29"/>
      <c r="H17" s="4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46"/>
      <c r="U17" s="46"/>
      <c r="V17" s="18">
        <f t="shared" ref="V17" si="5">V18</f>
        <v>12150000</v>
      </c>
      <c r="W17" s="67">
        <v>5000000</v>
      </c>
      <c r="X17" s="19">
        <f>X18+X19</f>
        <v>910000</v>
      </c>
      <c r="Y17" s="19">
        <f>Y18+Y19</f>
        <v>1290000</v>
      </c>
      <c r="Z17" s="20">
        <f>SUM(Z18:Z19)</f>
        <v>2021863</v>
      </c>
      <c r="AA17" s="8"/>
    </row>
    <row r="18" spans="1:29" ht="25.5" customHeight="1" x14ac:dyDescent="0.3">
      <c r="A18" s="21"/>
      <c r="B18" s="120" t="s">
        <v>15</v>
      </c>
      <c r="C18" s="121"/>
      <c r="D18" s="31">
        <f>V18+X18+Y18+W18</f>
        <v>18790000</v>
      </c>
      <c r="E18" s="23"/>
      <c r="F18" s="23"/>
      <c r="G18" s="25"/>
      <c r="H18" s="44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44"/>
      <c r="U18" s="44"/>
      <c r="V18" s="24">
        <v>12150000</v>
      </c>
      <c r="W18" s="44">
        <v>5000000</v>
      </c>
      <c r="X18" s="23">
        <v>350000</v>
      </c>
      <c r="Y18" s="62">
        <v>1290000</v>
      </c>
      <c r="Z18" s="25"/>
    </row>
    <row r="19" spans="1:29" ht="25.5" customHeight="1" x14ac:dyDescent="0.3">
      <c r="A19" s="21"/>
      <c r="B19" s="59"/>
      <c r="C19" s="60" t="s">
        <v>32</v>
      </c>
      <c r="D19" s="31">
        <f>X19+Z19</f>
        <v>2581863</v>
      </c>
      <c r="E19" s="23"/>
      <c r="F19" s="23"/>
      <c r="G19" s="25"/>
      <c r="H19" s="44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44"/>
      <c r="U19" s="44"/>
      <c r="V19" s="24"/>
      <c r="W19" s="44"/>
      <c r="X19" s="23">
        <v>560000</v>
      </c>
      <c r="Y19" s="62"/>
      <c r="Z19" s="25">
        <v>2021863</v>
      </c>
    </row>
    <row r="20" spans="1:29" ht="25.5" customHeight="1" x14ac:dyDescent="0.3">
      <c r="A20" s="117" t="s">
        <v>18</v>
      </c>
      <c r="B20" s="118"/>
      <c r="C20" s="119"/>
      <c r="D20" s="40">
        <f>D21</f>
        <v>134757</v>
      </c>
      <c r="E20" s="26">
        <f t="shared" ref="E20:Z20" si="6">E21</f>
        <v>63498</v>
      </c>
      <c r="F20" s="26">
        <f t="shared" si="6"/>
        <v>63498</v>
      </c>
      <c r="G20" s="36">
        <f t="shared" si="6"/>
        <v>0</v>
      </c>
      <c r="H20" s="47">
        <f t="shared" si="6"/>
        <v>2703</v>
      </c>
      <c r="I20" s="26">
        <f t="shared" si="6"/>
        <v>2071</v>
      </c>
      <c r="J20" s="26">
        <f t="shared" si="6"/>
        <v>2020</v>
      </c>
      <c r="K20" s="26">
        <f t="shared" si="6"/>
        <v>130</v>
      </c>
      <c r="L20" s="26">
        <f t="shared" si="6"/>
        <v>2779</v>
      </c>
      <c r="M20" s="26">
        <f t="shared" si="6"/>
        <v>3575</v>
      </c>
      <c r="N20" s="26">
        <f t="shared" si="6"/>
        <v>3261</v>
      </c>
      <c r="O20" s="26">
        <f t="shared" si="6"/>
        <v>3646</v>
      </c>
      <c r="P20" s="26">
        <f t="shared" si="6"/>
        <v>292</v>
      </c>
      <c r="Q20" s="26">
        <f t="shared" si="6"/>
        <v>18647</v>
      </c>
      <c r="R20" s="26">
        <f t="shared" si="6"/>
        <v>0</v>
      </c>
      <c r="S20" s="26">
        <f t="shared" si="6"/>
        <v>6418</v>
      </c>
      <c r="T20" s="47">
        <f t="shared" si="6"/>
        <v>8785</v>
      </c>
      <c r="U20" s="47">
        <f>U22</f>
        <v>6310</v>
      </c>
      <c r="V20" s="40">
        <f t="shared" si="6"/>
        <v>2879</v>
      </c>
      <c r="W20" s="47">
        <v>0</v>
      </c>
      <c r="X20" s="26">
        <f t="shared" si="6"/>
        <v>5715</v>
      </c>
      <c r="Y20" s="26">
        <f t="shared" si="6"/>
        <v>0</v>
      </c>
      <c r="Z20" s="36">
        <f t="shared" si="6"/>
        <v>2028</v>
      </c>
      <c r="AB20" s="7"/>
      <c r="AC20" s="7"/>
    </row>
    <row r="21" spans="1:29" ht="25.5" customHeight="1" x14ac:dyDescent="0.3">
      <c r="A21" s="21"/>
      <c r="B21" s="120" t="s">
        <v>18</v>
      </c>
      <c r="C21" s="121"/>
      <c r="D21" s="31">
        <f>D22</f>
        <v>134757</v>
      </c>
      <c r="E21" s="22">
        <f>E22</f>
        <v>63498</v>
      </c>
      <c r="F21" s="22">
        <f>F22</f>
        <v>63498</v>
      </c>
      <c r="G21" s="32"/>
      <c r="H21" s="48">
        <f t="shared" ref="H21:V21" si="7">H22</f>
        <v>2703</v>
      </c>
      <c r="I21" s="22">
        <f t="shared" si="7"/>
        <v>2071</v>
      </c>
      <c r="J21" s="22">
        <f t="shared" si="7"/>
        <v>2020</v>
      </c>
      <c r="K21" s="22">
        <f t="shared" si="7"/>
        <v>130</v>
      </c>
      <c r="L21" s="22">
        <f t="shared" si="7"/>
        <v>2779</v>
      </c>
      <c r="M21" s="22">
        <f t="shared" si="7"/>
        <v>3575</v>
      </c>
      <c r="N21" s="22">
        <f t="shared" si="7"/>
        <v>3261</v>
      </c>
      <c r="O21" s="22">
        <f t="shared" si="7"/>
        <v>3646</v>
      </c>
      <c r="P21" s="22">
        <f t="shared" si="7"/>
        <v>292</v>
      </c>
      <c r="Q21" s="22">
        <f t="shared" si="7"/>
        <v>18647</v>
      </c>
      <c r="R21" s="22">
        <f t="shared" si="7"/>
        <v>0</v>
      </c>
      <c r="S21" s="22">
        <f t="shared" si="7"/>
        <v>6418</v>
      </c>
      <c r="T21" s="48">
        <f t="shared" si="7"/>
        <v>8785</v>
      </c>
      <c r="U21" s="48">
        <f t="shared" si="7"/>
        <v>6310</v>
      </c>
      <c r="V21" s="31">
        <f t="shared" si="7"/>
        <v>2879</v>
      </c>
      <c r="W21" s="48">
        <v>0</v>
      </c>
      <c r="X21" s="22">
        <f>X22</f>
        <v>5715</v>
      </c>
      <c r="Y21" s="22">
        <f>Y22</f>
        <v>0</v>
      </c>
      <c r="Z21" s="32">
        <f>Z22</f>
        <v>2028</v>
      </c>
    </row>
    <row r="22" spans="1:29" ht="25.5" customHeight="1" x14ac:dyDescent="0.3">
      <c r="A22" s="21"/>
      <c r="B22" s="69"/>
      <c r="C22" s="60" t="s">
        <v>20</v>
      </c>
      <c r="D22" s="31">
        <f>E22+H22+I22+J22+K22+L22+M22+N22+O22+Q22+R22+S22+T22+U22+V22+X22+P22+Y22+Z22</f>
        <v>134757</v>
      </c>
      <c r="E22" s="22">
        <f>F22</f>
        <v>63498</v>
      </c>
      <c r="F22" s="23">
        <v>63498</v>
      </c>
      <c r="G22" s="25"/>
      <c r="H22" s="44">
        <v>2703</v>
      </c>
      <c r="I22" s="23">
        <v>2071</v>
      </c>
      <c r="J22" s="23">
        <v>2020</v>
      </c>
      <c r="K22" s="23">
        <v>130</v>
      </c>
      <c r="L22" s="23">
        <v>2779</v>
      </c>
      <c r="M22" s="23">
        <v>3575</v>
      </c>
      <c r="N22" s="23">
        <v>3261</v>
      </c>
      <c r="O22" s="23">
        <v>3646</v>
      </c>
      <c r="P22" s="23">
        <v>292</v>
      </c>
      <c r="Q22" s="23">
        <v>18647</v>
      </c>
      <c r="R22" s="23">
        <v>0</v>
      </c>
      <c r="S22" s="23">
        <v>6418</v>
      </c>
      <c r="T22" s="44">
        <v>8785</v>
      </c>
      <c r="U22" s="44">
        <v>6310</v>
      </c>
      <c r="V22" s="24">
        <v>2879</v>
      </c>
      <c r="W22" s="44">
        <v>0</v>
      </c>
      <c r="X22" s="35">
        <v>5715</v>
      </c>
      <c r="Y22" s="65">
        <v>0</v>
      </c>
      <c r="Z22" s="42">
        <v>2028</v>
      </c>
    </row>
    <row r="23" spans="1:29" ht="25.5" customHeight="1" x14ac:dyDescent="0.3">
      <c r="A23" s="21"/>
      <c r="B23" s="5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8"/>
      <c r="W23" s="1"/>
      <c r="X23" s="1"/>
      <c r="Y23" s="1"/>
    </row>
    <row r="24" spans="1:29" x14ac:dyDescent="0.3"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8"/>
    </row>
    <row r="25" spans="1:29" x14ac:dyDescent="0.3"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8"/>
    </row>
  </sheetData>
  <sheetProtection password="CC59" sheet="1" objects="1" scenarios="1"/>
  <mergeCells count="42">
    <mergeCell ref="A1:Z1"/>
    <mergeCell ref="A2:Z2"/>
    <mergeCell ref="A3:C4"/>
    <mergeCell ref="D3:Z3"/>
    <mergeCell ref="D4:D6"/>
    <mergeCell ref="E4:G4"/>
    <mergeCell ref="H4:P4"/>
    <mergeCell ref="Q4:T4"/>
    <mergeCell ref="V4:Z4"/>
    <mergeCell ref="M5:M6"/>
    <mergeCell ref="A5:A6"/>
    <mergeCell ref="B5:B6"/>
    <mergeCell ref="C5:C6"/>
    <mergeCell ref="E5:E6"/>
    <mergeCell ref="F5:F6"/>
    <mergeCell ref="G5:G6"/>
    <mergeCell ref="T5:T6"/>
    <mergeCell ref="U5:U6"/>
    <mergeCell ref="V5:Y5"/>
    <mergeCell ref="Z5:Z6"/>
    <mergeCell ref="A7:C7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A17:C17"/>
    <mergeCell ref="B18:C18"/>
    <mergeCell ref="A20:C20"/>
    <mergeCell ref="B21:C21"/>
    <mergeCell ref="A8:C8"/>
    <mergeCell ref="B9:C9"/>
    <mergeCell ref="A11:C11"/>
    <mergeCell ref="B12:C12"/>
    <mergeCell ref="A14:C14"/>
    <mergeCell ref="B15:C15"/>
  </mergeCells>
  <phoneticPr fontId="2" type="noConversion"/>
  <pageMargins left="0.31496062992125984" right="0" top="0.55118110236220474" bottom="0.35433070866141736" header="0.31496062992125984" footer="0.31496062992125984"/>
  <pageSetup paperSize="9"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Sheet1 (2)</vt:lpstr>
      <vt:lpstr>Sheet2</vt:lpstr>
      <vt:lpstr>Sheet3</vt:lpstr>
      <vt:lpstr>아이돌봄제외</vt:lpstr>
      <vt:lpstr>'Sheet1 (2)'!Print_Titles</vt:lpstr>
      <vt:lpstr>아이돌봄제외!Print_Titles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강미선</cp:lastModifiedBy>
  <cp:lastPrinted>2023-03-08T07:28:47Z</cp:lastPrinted>
  <dcterms:created xsi:type="dcterms:W3CDTF">2016-01-12T04:06:30Z</dcterms:created>
  <dcterms:modified xsi:type="dcterms:W3CDTF">2023-04-06T07:25:43Z</dcterms:modified>
</cp:coreProperties>
</file>